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AFRD\Functional Responsibilities\Transparency\Economic Development Projects Tile\MEDC Reports for Update Requests\December 2023\"/>
    </mc:Choice>
  </mc:AlternateContent>
  <xr:revisionPtr revIDLastSave="0" documentId="13_ncr:1_{133FEB81-F76C-4580-A3C5-B178DCB0A2DD}" xr6:coauthVersionLast="47" xr6:coauthVersionMax="47" xr10:uidLastSave="{00000000-0000-0000-0000-000000000000}"/>
  <bookViews>
    <workbookView xWindow="28680" yWindow="-120" windowWidth="29040" windowHeight="15720" xr2:uid="{880DC0C9-0B7D-413E-BB4A-C50DC5636697}"/>
  </bookViews>
  <sheets>
    <sheet name="TDs wo RR" sheetId="1" r:id="rId1"/>
  </sheets>
  <definedNames>
    <definedName name="_xlnm._FilterDatabase" localSheetId="0" hidden="1">'TDs wo RR'!$A$1:$O$41</definedName>
    <definedName name="_xlnm.Print_Area" localSheetId="0">'TDs wo RR'!$A$1:$L$41</definedName>
    <definedName name="_xlnm.Print_Titles" localSheetId="0">'TDs wo RR'!$1:$1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7" i="1" l="1"/>
  <c r="D37" i="1"/>
  <c r="D36" i="1"/>
  <c r="D33" i="1"/>
  <c r="D32" i="1"/>
  <c r="H30" i="1"/>
  <c r="D30" i="1"/>
  <c r="D22" i="1"/>
  <c r="D4" i="1"/>
</calcChain>
</file>

<file path=xl/sharedStrings.xml><?xml version="1.0" encoding="utf-8"?>
<sst xmlns="http://schemas.openxmlformats.org/spreadsheetml/2006/main" count="383" uniqueCount="92">
  <si>
    <t>Collaborative</t>
  </si>
  <si>
    <t>Local Unit of Government</t>
  </si>
  <si>
    <t>Reported Actual Investment</t>
  </si>
  <si>
    <t>Reported Avg Weekly Wage of Jobs Created</t>
  </si>
  <si>
    <t>% Change in Taxable Value (TV)</t>
  </si>
  <si>
    <t>% Change in SEV</t>
  </si>
  <si>
    <t>First Year Benefits Received</t>
  </si>
  <si>
    <t>American Tooling &amp; Manufacturing Coalition</t>
  </si>
  <si>
    <t>Atlantic Tool, Inc.</t>
  </si>
  <si>
    <t>Township of Clinton</t>
  </si>
  <si>
    <t>Did Not Report - No Reporting Requirements</t>
  </si>
  <si>
    <t xml:space="preserve">Bradley-Thompson Tool Company </t>
  </si>
  <si>
    <t>City of Southfield</t>
  </si>
  <si>
    <t>Deppe Mold &amp; Tooling, Inc.</t>
  </si>
  <si>
    <t>City of Grandville</t>
  </si>
  <si>
    <t>Linwood Tool Company, Inc.</t>
  </si>
  <si>
    <t>Township of Kawkawlin</t>
  </si>
  <si>
    <t>Maes Tool &amp; Die Company</t>
  </si>
  <si>
    <t>Township of Blackman</t>
  </si>
  <si>
    <t>Township of Orion</t>
  </si>
  <si>
    <t>Shouse Tool Company</t>
  </si>
  <si>
    <t>City of Fenton</t>
  </si>
  <si>
    <t>First Choice Machining Solutions</t>
  </si>
  <si>
    <t>Eagle Aluminum Cast Products - Pattern Division</t>
  </si>
  <si>
    <t>Township of Egelston</t>
  </si>
  <si>
    <t>Did Not Report - Renaissance Zone Expired</t>
  </si>
  <si>
    <t>Eagle Aluminum Cast Products - Sand Division</t>
  </si>
  <si>
    <t>City of Muskegon</t>
  </si>
  <si>
    <t xml:space="preserve">Falcon Tool &amp; Die </t>
  </si>
  <si>
    <t>Township of Spring Lake</t>
  </si>
  <si>
    <t>Township of Dalton</t>
  </si>
  <si>
    <t>Reed City Tool, Inc.</t>
  </si>
  <si>
    <t>City of Reed City</t>
  </si>
  <si>
    <t>Westech Corp.</t>
  </si>
  <si>
    <t>Global Tooling Alliance</t>
  </si>
  <si>
    <t>Century Tool &amp; Gage Company, Inc.</t>
  </si>
  <si>
    <t xml:space="preserve">Complete Surface Technologies </t>
  </si>
  <si>
    <t>Falcon Industry, Inc.</t>
  </si>
  <si>
    <t>Township of Bruce/ Township of Washington</t>
  </si>
  <si>
    <t xml:space="preserve">RTS Cutting Tools, Inc. </t>
  </si>
  <si>
    <t>Charter Township of Clinton</t>
  </si>
  <si>
    <t>Saginaw Machine Systems, Inc.</t>
  </si>
  <si>
    <t>City of Saginaw</t>
  </si>
  <si>
    <t>Top Craft Tool, Inc.</t>
  </si>
  <si>
    <t>Wright-K Technology, Inc.</t>
  </si>
  <si>
    <t>Michigan Adaptive Coalition</t>
  </si>
  <si>
    <t>Schmald Tool &amp; Die, Inc.</t>
  </si>
  <si>
    <t>City of Burton</t>
  </si>
  <si>
    <t>Michigan Coast to Coast Tool &amp; Die Collaborative</t>
  </si>
  <si>
    <t xml:space="preserve">Tranor Industries, L.L.C. </t>
  </si>
  <si>
    <t>City of Detroit</t>
  </si>
  <si>
    <t>Muskegon Tooling Alliance</t>
  </si>
  <si>
    <t>Aero Foil International, Inc.</t>
  </si>
  <si>
    <t>Northwest Michigan Tooling Coalition</t>
  </si>
  <si>
    <t>Tool North, Inc.</t>
  </si>
  <si>
    <t>City of Traverse City</t>
  </si>
  <si>
    <t>Strategic Tooling Solutions</t>
  </si>
  <si>
    <t>A &amp; O Mold and Engineering, Inc.</t>
  </si>
  <si>
    <t>Village of Vicksburg</t>
  </si>
  <si>
    <t>City of Holland</t>
  </si>
  <si>
    <t>Township of Alpine</t>
  </si>
  <si>
    <t>Concept Molds, Inc.</t>
  </si>
  <si>
    <t>Township of Schoolcraft</t>
  </si>
  <si>
    <t>M &amp; M Polishing, Inc.</t>
  </si>
  <si>
    <t>City of Coloma</t>
  </si>
  <si>
    <t>Michigan Tool Works</t>
  </si>
  <si>
    <t>City of Sturgis</t>
  </si>
  <si>
    <t>Pyper Tool and Engineering, Inc.</t>
  </si>
  <si>
    <t>City of Walker</t>
  </si>
  <si>
    <t>Did Not Report</t>
  </si>
  <si>
    <t>Walker Tool and Die, Inc.</t>
  </si>
  <si>
    <t>Third Coast Tooling Alliance</t>
  </si>
  <si>
    <t>City of Flint</t>
  </si>
  <si>
    <t>Tool Makers Alliance</t>
  </si>
  <si>
    <t>Apollo Tool and Engineering</t>
  </si>
  <si>
    <t>True Tool CNC Regrinding &amp; Mfg., Inc.</t>
  </si>
  <si>
    <t>City of Warren</t>
  </si>
  <si>
    <t>Reported Current Jobs</t>
  </si>
  <si>
    <t>Reported Jobs Transferred to Zone</t>
  </si>
  <si>
    <t>Reported Baseline Jobs at Designation</t>
  </si>
  <si>
    <t>Reported Actual Job Creation</t>
  </si>
  <si>
    <t>Company</t>
  </si>
  <si>
    <t xml:space="preserve">Diamond Die &amp; Mold Company </t>
  </si>
  <si>
    <t xml:space="preserve">BuhlerPrince, Inc. </t>
  </si>
  <si>
    <t xml:space="preserve">Commercial Tool and Die, Inc. </t>
  </si>
  <si>
    <t xml:space="preserve">Precision Industries, Inc. </t>
  </si>
  <si>
    <t xml:space="preserve">Evans Tool and Engineering </t>
  </si>
  <si>
    <t xml:space="preserve">International Mold Corporation </t>
  </si>
  <si>
    <t xml:space="preserve">MPD Welding, Inc. </t>
  </si>
  <si>
    <t xml:space="preserve">ITT Gage, Inc. </t>
  </si>
  <si>
    <t xml:space="preserve">Muskegon Tool Industries, Inc. </t>
  </si>
  <si>
    <t>RCM Design and Build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</si>
</sst>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"/>
    <numFmt numFmtId="165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" fontId="1" fillId="2" borderId="1" xfId="0" applyNumberFormat="1" applyFont="1" applyFill="1" applyBorder="1" applyAlignment="1">
      <alignment vertical="center" wrapText="1"/>
    </xf>
    <xf numFmtId="165" fontId="3" fillId="2" borderId="1" xfId="0" applyNumberFormat="1" applyFont="1" applyFill="1" applyBorder="1" applyAlignment="1">
      <alignment vertical="center" wrapText="1"/>
    </xf>
    <xf numFmtId="1" fontId="4" fillId="3" borderId="1" xfId="0" applyNumberFormat="1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8" fontId="4" fillId="3" borderId="1" xfId="0" applyNumberFormat="1" applyFont="1" applyFill="1" applyBorder="1" applyAlignment="1">
      <alignment horizontal="right" vertical="center" wrapText="1"/>
    </xf>
    <xf numFmtId="6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vertical="center" wrapText="1"/>
    </xf>
    <xf numFmtId="164" fontId="4" fillId="3" borderId="1" xfId="0" applyNumberFormat="1" applyFont="1" applyFill="1" applyBorder="1" applyAlignment="1">
      <alignment horizontal="right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165" fontId="2" fillId="0" borderId="0" xfId="0" applyNumberFormat="1" applyFont="1" applyAlignment="1">
      <alignment horizontal="center" wrapText="1"/>
    </xf>
    <xf numFmtId="1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wrapText="1"/>
    </xf>
    <xf numFmtId="14" fontId="3" fillId="2" borderId="1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dc.my.salesforce.com/0016000000ZLRP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5C1FC-56EA-4D3E-8499-22BCA16BA910}">
  <sheetPr>
    <tabColor rgb="FF00B050"/>
    <pageSetUpPr fitToPage="1"/>
  </sheetPr>
  <dimension ref="A1:L51"/>
  <sheetViews>
    <sheetView showGridLines="0" tabSelected="1" zoomScale="90" zoomScaleNormal="90" zoomScaleSheetLayoutView="70" workbookViewId="0">
      <pane ySplit="1" topLeftCell="A2" activePane="bottomLeft" state="frozen"/>
      <selection pane="bottomLeft" activeCell="F1" sqref="F1"/>
    </sheetView>
  </sheetViews>
  <sheetFormatPr defaultColWidth="9.140625" defaultRowHeight="12.75" x14ac:dyDescent="0.2"/>
  <cols>
    <col min="1" max="1" width="45.42578125" style="1" bestFit="1" customWidth="1"/>
    <col min="2" max="2" width="36.7109375" style="4" bestFit="1" customWidth="1"/>
    <col min="3" max="3" width="24.140625" style="1" bestFit="1" customWidth="1"/>
    <col min="4" max="4" width="18.5703125" style="18" bestFit="1" customWidth="1"/>
    <col min="5" max="5" width="21.140625" style="19" bestFit="1" customWidth="1"/>
    <col min="6" max="6" width="18.7109375" style="19" bestFit="1" customWidth="1"/>
    <col min="7" max="7" width="21.42578125" style="19" customWidth="1"/>
    <col min="8" max="8" width="19" style="19" bestFit="1" customWidth="1"/>
    <col min="9" max="9" width="20.5703125" style="20" bestFit="1" customWidth="1"/>
    <col min="10" max="10" width="19.28515625" style="21" bestFit="1" customWidth="1"/>
    <col min="11" max="11" width="18.5703125" style="21" bestFit="1" customWidth="1"/>
    <col min="12" max="12" width="17.42578125" style="22" bestFit="1" customWidth="1"/>
    <col min="13" max="16384" width="9.140625" style="1"/>
  </cols>
  <sheetData>
    <row r="1" spans="1:12" ht="30" x14ac:dyDescent="0.2">
      <c r="A1" s="5" t="s">
        <v>0</v>
      </c>
      <c r="B1" s="6" t="s">
        <v>81</v>
      </c>
      <c r="C1" s="6" t="s">
        <v>1</v>
      </c>
      <c r="D1" s="7" t="s">
        <v>2</v>
      </c>
      <c r="E1" s="8" t="s">
        <v>77</v>
      </c>
      <c r="F1" s="8" t="s">
        <v>78</v>
      </c>
      <c r="G1" s="8" t="s">
        <v>79</v>
      </c>
      <c r="H1" s="8" t="s">
        <v>80</v>
      </c>
      <c r="I1" s="5" t="s">
        <v>3</v>
      </c>
      <c r="J1" s="9" t="s">
        <v>4</v>
      </c>
      <c r="K1" s="9" t="s">
        <v>5</v>
      </c>
      <c r="L1" s="27" t="s">
        <v>6</v>
      </c>
    </row>
    <row r="2" spans="1:12" ht="45" x14ac:dyDescent="0.2">
      <c r="A2" s="2" t="s">
        <v>7</v>
      </c>
      <c r="B2" s="2" t="s">
        <v>8</v>
      </c>
      <c r="C2" s="2" t="s">
        <v>9</v>
      </c>
      <c r="D2" s="10" t="s">
        <v>10</v>
      </c>
      <c r="E2" s="10" t="s">
        <v>10</v>
      </c>
      <c r="F2" s="10" t="s">
        <v>10</v>
      </c>
      <c r="G2" s="10" t="s">
        <v>10</v>
      </c>
      <c r="H2" s="10" t="s">
        <v>10</v>
      </c>
      <c r="I2" s="10" t="s">
        <v>10</v>
      </c>
      <c r="J2" s="10" t="s">
        <v>10</v>
      </c>
      <c r="K2" s="10" t="s">
        <v>10</v>
      </c>
      <c r="L2" s="17">
        <v>39814</v>
      </c>
    </row>
    <row r="3" spans="1:12" ht="45" x14ac:dyDescent="0.2">
      <c r="A3" s="2" t="s">
        <v>7</v>
      </c>
      <c r="B3" s="2" t="s">
        <v>11</v>
      </c>
      <c r="C3" s="2" t="s">
        <v>12</v>
      </c>
      <c r="D3" s="10" t="s">
        <v>10</v>
      </c>
      <c r="E3" s="10" t="s">
        <v>10</v>
      </c>
      <c r="F3" s="10" t="s">
        <v>10</v>
      </c>
      <c r="G3" s="10" t="s">
        <v>10</v>
      </c>
      <c r="H3" s="10" t="s">
        <v>10</v>
      </c>
      <c r="I3" s="10" t="s">
        <v>10</v>
      </c>
      <c r="J3" s="10" t="s">
        <v>10</v>
      </c>
      <c r="K3" s="10" t="s">
        <v>10</v>
      </c>
      <c r="L3" s="17">
        <v>39814</v>
      </c>
    </row>
    <row r="4" spans="1:12" ht="15" x14ac:dyDescent="0.2">
      <c r="A4" s="2" t="s">
        <v>7</v>
      </c>
      <c r="B4" s="2" t="s">
        <v>13</v>
      </c>
      <c r="C4" s="11" t="s">
        <v>14</v>
      </c>
      <c r="D4" s="12">
        <f>SUM(2331432+378630.73+686657.79+28310+92434+28,310)</f>
        <v>3517802.52</v>
      </c>
      <c r="E4" s="3">
        <v>21</v>
      </c>
      <c r="F4" s="3">
        <v>0</v>
      </c>
      <c r="G4" s="3">
        <v>13</v>
      </c>
      <c r="H4" s="3">
        <v>8</v>
      </c>
      <c r="I4" s="13">
        <v>1112</v>
      </c>
      <c r="J4" s="3">
        <v>-15.62</v>
      </c>
      <c r="K4" s="3">
        <v>-79.900000000000006</v>
      </c>
      <c r="L4" s="17">
        <v>39814</v>
      </c>
    </row>
    <row r="5" spans="1:12" ht="45" x14ac:dyDescent="0.2">
      <c r="A5" s="2" t="s">
        <v>7</v>
      </c>
      <c r="B5" s="2" t="s">
        <v>15</v>
      </c>
      <c r="C5" s="11" t="s">
        <v>16</v>
      </c>
      <c r="D5" s="10" t="s">
        <v>10</v>
      </c>
      <c r="E5" s="10" t="s">
        <v>10</v>
      </c>
      <c r="F5" s="10" t="s">
        <v>10</v>
      </c>
      <c r="G5" s="10" t="s">
        <v>10</v>
      </c>
      <c r="H5" s="10" t="s">
        <v>10</v>
      </c>
      <c r="I5" s="10" t="s">
        <v>10</v>
      </c>
      <c r="J5" s="10" t="s">
        <v>10</v>
      </c>
      <c r="K5" s="10" t="s">
        <v>10</v>
      </c>
      <c r="L5" s="17">
        <v>39814</v>
      </c>
    </row>
    <row r="6" spans="1:12" ht="45" x14ac:dyDescent="0.2">
      <c r="A6" s="2" t="s">
        <v>7</v>
      </c>
      <c r="B6" s="2" t="s">
        <v>17</v>
      </c>
      <c r="C6" s="11" t="s">
        <v>18</v>
      </c>
      <c r="D6" s="10" t="s">
        <v>10</v>
      </c>
      <c r="E6" s="10" t="s">
        <v>10</v>
      </c>
      <c r="F6" s="10" t="s">
        <v>10</v>
      </c>
      <c r="G6" s="10" t="s">
        <v>10</v>
      </c>
      <c r="H6" s="10" t="s">
        <v>10</v>
      </c>
      <c r="I6" s="10" t="s">
        <v>10</v>
      </c>
      <c r="J6" s="10" t="s">
        <v>10</v>
      </c>
      <c r="K6" s="10" t="s">
        <v>10</v>
      </c>
      <c r="L6" s="17">
        <v>39814</v>
      </c>
    </row>
    <row r="7" spans="1:12" ht="45" x14ac:dyDescent="0.2">
      <c r="A7" s="2" t="s">
        <v>7</v>
      </c>
      <c r="B7" s="2" t="s">
        <v>88</v>
      </c>
      <c r="C7" s="11" t="s">
        <v>19</v>
      </c>
      <c r="D7" s="10" t="s">
        <v>10</v>
      </c>
      <c r="E7" s="10" t="s">
        <v>10</v>
      </c>
      <c r="F7" s="10" t="s">
        <v>10</v>
      </c>
      <c r="G7" s="10" t="s">
        <v>10</v>
      </c>
      <c r="H7" s="10" t="s">
        <v>10</v>
      </c>
      <c r="I7" s="10" t="s">
        <v>10</v>
      </c>
      <c r="J7" s="10" t="s">
        <v>10</v>
      </c>
      <c r="K7" s="10" t="s">
        <v>10</v>
      </c>
      <c r="L7" s="17">
        <v>39814</v>
      </c>
    </row>
    <row r="8" spans="1:12" ht="45" x14ac:dyDescent="0.2">
      <c r="A8" s="2" t="s">
        <v>7</v>
      </c>
      <c r="B8" s="2" t="s">
        <v>20</v>
      </c>
      <c r="C8" s="11" t="s">
        <v>21</v>
      </c>
      <c r="D8" s="10" t="s">
        <v>10</v>
      </c>
      <c r="E8" s="10" t="s">
        <v>10</v>
      </c>
      <c r="F8" s="10" t="s">
        <v>10</v>
      </c>
      <c r="G8" s="10" t="s">
        <v>10</v>
      </c>
      <c r="H8" s="10" t="s">
        <v>10</v>
      </c>
      <c r="I8" s="10" t="s">
        <v>10</v>
      </c>
      <c r="J8" s="10" t="s">
        <v>10</v>
      </c>
      <c r="K8" s="10" t="s">
        <v>10</v>
      </c>
      <c r="L8" s="17">
        <v>39814</v>
      </c>
    </row>
    <row r="9" spans="1:12" ht="45" x14ac:dyDescent="0.2">
      <c r="A9" s="2" t="s">
        <v>22</v>
      </c>
      <c r="B9" s="2" t="s">
        <v>23</v>
      </c>
      <c r="C9" s="11" t="s">
        <v>24</v>
      </c>
      <c r="D9" s="14" t="s">
        <v>25</v>
      </c>
      <c r="E9" s="14" t="s">
        <v>25</v>
      </c>
      <c r="F9" s="14" t="s">
        <v>25</v>
      </c>
      <c r="G9" s="14" t="s">
        <v>25</v>
      </c>
      <c r="H9" s="14" t="s">
        <v>25</v>
      </c>
      <c r="I9" s="14" t="s">
        <v>25</v>
      </c>
      <c r="J9" s="14" t="s">
        <v>25</v>
      </c>
      <c r="K9" s="14" t="s">
        <v>25</v>
      </c>
      <c r="L9" s="17">
        <v>39083</v>
      </c>
    </row>
    <row r="10" spans="1:12" ht="45" x14ac:dyDescent="0.2">
      <c r="A10" s="2" t="s">
        <v>22</v>
      </c>
      <c r="B10" s="2" t="s">
        <v>26</v>
      </c>
      <c r="C10" s="11" t="s">
        <v>27</v>
      </c>
      <c r="D10" s="14" t="s">
        <v>25</v>
      </c>
      <c r="E10" s="14" t="s">
        <v>25</v>
      </c>
      <c r="F10" s="14" t="s">
        <v>25</v>
      </c>
      <c r="G10" s="14" t="s">
        <v>25</v>
      </c>
      <c r="H10" s="14" t="s">
        <v>25</v>
      </c>
      <c r="I10" s="14" t="s">
        <v>25</v>
      </c>
      <c r="J10" s="14" t="s">
        <v>25</v>
      </c>
      <c r="K10" s="14" t="s">
        <v>25</v>
      </c>
      <c r="L10" s="17">
        <v>39083</v>
      </c>
    </row>
    <row r="11" spans="1:12" ht="45" x14ac:dyDescent="0.2">
      <c r="A11" s="2" t="s">
        <v>22</v>
      </c>
      <c r="B11" s="2" t="s">
        <v>28</v>
      </c>
      <c r="C11" s="11" t="s">
        <v>29</v>
      </c>
      <c r="D11" s="14" t="s">
        <v>25</v>
      </c>
      <c r="E11" s="14" t="s">
        <v>25</v>
      </c>
      <c r="F11" s="14" t="s">
        <v>25</v>
      </c>
      <c r="G11" s="14" t="s">
        <v>25</v>
      </c>
      <c r="H11" s="14" t="s">
        <v>25</v>
      </c>
      <c r="I11" s="14" t="s">
        <v>25</v>
      </c>
      <c r="J11" s="14" t="s">
        <v>25</v>
      </c>
      <c r="K11" s="14" t="s">
        <v>25</v>
      </c>
      <c r="L11" s="17">
        <v>39814</v>
      </c>
    </row>
    <row r="12" spans="1:12" ht="45" x14ac:dyDescent="0.2">
      <c r="A12" s="2" t="s">
        <v>22</v>
      </c>
      <c r="B12" s="2" t="s">
        <v>89</v>
      </c>
      <c r="C12" s="11" t="s">
        <v>30</v>
      </c>
      <c r="D12" s="14" t="s">
        <v>25</v>
      </c>
      <c r="E12" s="14" t="s">
        <v>25</v>
      </c>
      <c r="F12" s="14" t="s">
        <v>25</v>
      </c>
      <c r="G12" s="14" t="s">
        <v>25</v>
      </c>
      <c r="H12" s="14" t="s">
        <v>25</v>
      </c>
      <c r="I12" s="14" t="s">
        <v>25</v>
      </c>
      <c r="J12" s="14" t="s">
        <v>25</v>
      </c>
      <c r="K12" s="14" t="s">
        <v>25</v>
      </c>
      <c r="L12" s="17">
        <v>39083</v>
      </c>
    </row>
    <row r="13" spans="1:12" ht="45" x14ac:dyDescent="0.2">
      <c r="A13" s="2" t="s">
        <v>22</v>
      </c>
      <c r="B13" s="2" t="s">
        <v>90</v>
      </c>
      <c r="C13" s="11" t="s">
        <v>27</v>
      </c>
      <c r="D13" s="14" t="s">
        <v>25</v>
      </c>
      <c r="E13" s="14" t="s">
        <v>25</v>
      </c>
      <c r="F13" s="14" t="s">
        <v>25</v>
      </c>
      <c r="G13" s="14" t="s">
        <v>25</v>
      </c>
      <c r="H13" s="14" t="s">
        <v>25</v>
      </c>
      <c r="I13" s="14" t="s">
        <v>25</v>
      </c>
      <c r="J13" s="14" t="s">
        <v>25</v>
      </c>
      <c r="K13" s="14" t="s">
        <v>25</v>
      </c>
      <c r="L13" s="17">
        <v>39448</v>
      </c>
    </row>
    <row r="14" spans="1:12" ht="45" x14ac:dyDescent="0.2">
      <c r="A14" s="2" t="s">
        <v>22</v>
      </c>
      <c r="B14" s="2" t="s">
        <v>31</v>
      </c>
      <c r="C14" s="11" t="s">
        <v>32</v>
      </c>
      <c r="D14" s="14" t="s">
        <v>25</v>
      </c>
      <c r="E14" s="14" t="s">
        <v>25</v>
      </c>
      <c r="F14" s="14" t="s">
        <v>25</v>
      </c>
      <c r="G14" s="14" t="s">
        <v>25</v>
      </c>
      <c r="H14" s="14" t="s">
        <v>25</v>
      </c>
      <c r="I14" s="14" t="s">
        <v>25</v>
      </c>
      <c r="J14" s="14" t="s">
        <v>25</v>
      </c>
      <c r="K14" s="14" t="s">
        <v>25</v>
      </c>
      <c r="L14" s="17">
        <v>40544</v>
      </c>
    </row>
    <row r="15" spans="1:12" ht="45" x14ac:dyDescent="0.2">
      <c r="A15" s="2" t="s">
        <v>22</v>
      </c>
      <c r="B15" s="2" t="s">
        <v>33</v>
      </c>
      <c r="C15" s="11" t="s">
        <v>30</v>
      </c>
      <c r="D15" s="14" t="s">
        <v>25</v>
      </c>
      <c r="E15" s="14" t="s">
        <v>25</v>
      </c>
      <c r="F15" s="14" t="s">
        <v>25</v>
      </c>
      <c r="G15" s="14" t="s">
        <v>25</v>
      </c>
      <c r="H15" s="14" t="s">
        <v>25</v>
      </c>
      <c r="I15" s="14" t="s">
        <v>25</v>
      </c>
      <c r="J15" s="14" t="s">
        <v>25</v>
      </c>
      <c r="K15" s="14" t="s">
        <v>25</v>
      </c>
      <c r="L15" s="17">
        <v>39083</v>
      </c>
    </row>
    <row r="16" spans="1:12" ht="45" x14ac:dyDescent="0.2">
      <c r="A16" s="2" t="s">
        <v>34</v>
      </c>
      <c r="B16" s="2" t="s">
        <v>35</v>
      </c>
      <c r="C16" s="11" t="s">
        <v>21</v>
      </c>
      <c r="D16" s="14" t="s">
        <v>10</v>
      </c>
      <c r="E16" s="14" t="s">
        <v>10</v>
      </c>
      <c r="F16" s="14" t="s">
        <v>10</v>
      </c>
      <c r="G16" s="14" t="s">
        <v>10</v>
      </c>
      <c r="H16" s="14" t="s">
        <v>10</v>
      </c>
      <c r="I16" s="14" t="s">
        <v>10</v>
      </c>
      <c r="J16" s="14" t="s">
        <v>10</v>
      </c>
      <c r="K16" s="14" t="s">
        <v>10</v>
      </c>
      <c r="L16" s="17">
        <v>39448</v>
      </c>
    </row>
    <row r="17" spans="1:12" ht="45" x14ac:dyDescent="0.2">
      <c r="A17" s="2" t="s">
        <v>34</v>
      </c>
      <c r="B17" s="2" t="s">
        <v>36</v>
      </c>
      <c r="C17" s="11" t="s">
        <v>9</v>
      </c>
      <c r="D17" s="14" t="s">
        <v>10</v>
      </c>
      <c r="E17" s="14" t="s">
        <v>10</v>
      </c>
      <c r="F17" s="14" t="s">
        <v>10</v>
      </c>
      <c r="G17" s="14" t="s">
        <v>10</v>
      </c>
      <c r="H17" s="14" t="s">
        <v>10</v>
      </c>
      <c r="I17" s="14" t="s">
        <v>10</v>
      </c>
      <c r="J17" s="14" t="s">
        <v>10</v>
      </c>
      <c r="K17" s="14" t="s">
        <v>10</v>
      </c>
      <c r="L17" s="17">
        <v>39814</v>
      </c>
    </row>
    <row r="18" spans="1:12" ht="45" x14ac:dyDescent="0.2">
      <c r="A18" s="2" t="s">
        <v>34</v>
      </c>
      <c r="B18" s="2" t="s">
        <v>37</v>
      </c>
      <c r="C18" s="11" t="s">
        <v>9</v>
      </c>
      <c r="D18" s="14" t="s">
        <v>10</v>
      </c>
      <c r="E18" s="14" t="s">
        <v>10</v>
      </c>
      <c r="F18" s="14" t="s">
        <v>10</v>
      </c>
      <c r="G18" s="14" t="s">
        <v>10</v>
      </c>
      <c r="H18" s="14" t="s">
        <v>10</v>
      </c>
      <c r="I18" s="14" t="s">
        <v>10</v>
      </c>
      <c r="J18" s="14" t="s">
        <v>10</v>
      </c>
      <c r="K18" s="14" t="s">
        <v>10</v>
      </c>
      <c r="L18" s="17">
        <v>39448</v>
      </c>
    </row>
    <row r="19" spans="1:12" ht="45" x14ac:dyDescent="0.2">
      <c r="A19" s="2" t="s">
        <v>34</v>
      </c>
      <c r="B19" s="2" t="s">
        <v>91</v>
      </c>
      <c r="C19" s="11" t="s">
        <v>38</v>
      </c>
      <c r="D19" s="14" t="s">
        <v>10</v>
      </c>
      <c r="E19" s="14" t="s">
        <v>10</v>
      </c>
      <c r="F19" s="14" t="s">
        <v>10</v>
      </c>
      <c r="G19" s="14" t="s">
        <v>10</v>
      </c>
      <c r="H19" s="14" t="s">
        <v>10</v>
      </c>
      <c r="I19" s="14" t="s">
        <v>10</v>
      </c>
      <c r="J19" s="14" t="s">
        <v>10</v>
      </c>
      <c r="K19" s="14" t="s">
        <v>10</v>
      </c>
      <c r="L19" s="17">
        <v>39448</v>
      </c>
    </row>
    <row r="20" spans="1:12" ht="45" x14ac:dyDescent="0.2">
      <c r="A20" s="2" t="s">
        <v>34</v>
      </c>
      <c r="B20" s="2" t="s">
        <v>39</v>
      </c>
      <c r="C20" s="11" t="s">
        <v>40</v>
      </c>
      <c r="D20" s="14" t="s">
        <v>10</v>
      </c>
      <c r="E20" s="14" t="s">
        <v>10</v>
      </c>
      <c r="F20" s="14" t="s">
        <v>10</v>
      </c>
      <c r="G20" s="14" t="s">
        <v>10</v>
      </c>
      <c r="H20" s="14" t="s">
        <v>10</v>
      </c>
      <c r="I20" s="14" t="s">
        <v>10</v>
      </c>
      <c r="J20" s="14" t="s">
        <v>10</v>
      </c>
      <c r="K20" s="14" t="s">
        <v>10</v>
      </c>
      <c r="L20" s="17">
        <v>39448</v>
      </c>
    </row>
    <row r="21" spans="1:12" ht="45" x14ac:dyDescent="0.2">
      <c r="A21" s="2" t="s">
        <v>34</v>
      </c>
      <c r="B21" s="2" t="s">
        <v>41</v>
      </c>
      <c r="C21" s="11" t="s">
        <v>42</v>
      </c>
      <c r="D21" s="14" t="s">
        <v>10</v>
      </c>
      <c r="E21" s="14" t="s">
        <v>10</v>
      </c>
      <c r="F21" s="14" t="s">
        <v>10</v>
      </c>
      <c r="G21" s="14" t="s">
        <v>10</v>
      </c>
      <c r="H21" s="14" t="s">
        <v>10</v>
      </c>
      <c r="I21" s="14" t="s">
        <v>10</v>
      </c>
      <c r="J21" s="14" t="s">
        <v>10</v>
      </c>
      <c r="K21" s="14" t="s">
        <v>10</v>
      </c>
      <c r="L21" s="17">
        <v>39448</v>
      </c>
    </row>
    <row r="22" spans="1:12" ht="15" x14ac:dyDescent="0.2">
      <c r="A22" s="2" t="s">
        <v>34</v>
      </c>
      <c r="B22" s="2" t="s">
        <v>43</v>
      </c>
      <c r="C22" s="11" t="s">
        <v>9</v>
      </c>
      <c r="D22" s="15">
        <f>345766+6114+36738.79+373986</f>
        <v>762604.79</v>
      </c>
      <c r="E22" s="3">
        <v>9</v>
      </c>
      <c r="F22" s="3">
        <v>0</v>
      </c>
      <c r="G22" s="3">
        <v>19</v>
      </c>
      <c r="H22" s="3">
        <v>-10</v>
      </c>
      <c r="I22" s="16">
        <v>0</v>
      </c>
      <c r="J22" s="3">
        <v>-35.85</v>
      </c>
      <c r="K22" s="3">
        <v>-1.6</v>
      </c>
      <c r="L22" s="17">
        <v>39448</v>
      </c>
    </row>
    <row r="23" spans="1:12" ht="45" x14ac:dyDescent="0.2">
      <c r="A23" s="2" t="s">
        <v>34</v>
      </c>
      <c r="B23" s="2" t="s">
        <v>44</v>
      </c>
      <c r="C23" s="11" t="s">
        <v>42</v>
      </c>
      <c r="D23" s="14" t="s">
        <v>10</v>
      </c>
      <c r="E23" s="14" t="s">
        <v>10</v>
      </c>
      <c r="F23" s="14" t="s">
        <v>10</v>
      </c>
      <c r="G23" s="14" t="s">
        <v>10</v>
      </c>
      <c r="H23" s="14" t="s">
        <v>10</v>
      </c>
      <c r="I23" s="14" t="s">
        <v>10</v>
      </c>
      <c r="J23" s="14" t="s">
        <v>10</v>
      </c>
      <c r="K23" s="14" t="s">
        <v>10</v>
      </c>
      <c r="L23" s="17">
        <v>39448</v>
      </c>
    </row>
    <row r="24" spans="1:12" ht="45" x14ac:dyDescent="0.2">
      <c r="A24" s="3" t="s">
        <v>45</v>
      </c>
      <c r="B24" s="2" t="s">
        <v>46</v>
      </c>
      <c r="C24" s="11" t="s">
        <v>47</v>
      </c>
      <c r="D24" s="14" t="s">
        <v>25</v>
      </c>
      <c r="E24" s="14" t="s">
        <v>25</v>
      </c>
      <c r="F24" s="14" t="s">
        <v>25</v>
      </c>
      <c r="G24" s="14" t="s">
        <v>25</v>
      </c>
      <c r="H24" s="14" t="s">
        <v>25</v>
      </c>
      <c r="I24" s="14" t="s">
        <v>25</v>
      </c>
      <c r="J24" s="14" t="s">
        <v>25</v>
      </c>
      <c r="K24" s="14" t="s">
        <v>25</v>
      </c>
      <c r="L24" s="17">
        <v>39448</v>
      </c>
    </row>
    <row r="25" spans="1:12" ht="45" x14ac:dyDescent="0.2">
      <c r="A25" s="2" t="s">
        <v>48</v>
      </c>
      <c r="B25" s="2" t="s">
        <v>82</v>
      </c>
      <c r="C25" s="11" t="s">
        <v>9</v>
      </c>
      <c r="D25" s="14" t="s">
        <v>25</v>
      </c>
      <c r="E25" s="14" t="s">
        <v>25</v>
      </c>
      <c r="F25" s="14" t="s">
        <v>25</v>
      </c>
      <c r="G25" s="14" t="s">
        <v>25</v>
      </c>
      <c r="H25" s="14" t="s">
        <v>25</v>
      </c>
      <c r="I25" s="14" t="s">
        <v>25</v>
      </c>
      <c r="J25" s="14" t="s">
        <v>25</v>
      </c>
      <c r="K25" s="14" t="s">
        <v>25</v>
      </c>
      <c r="L25" s="17">
        <v>39083</v>
      </c>
    </row>
    <row r="26" spans="1:12" ht="45" x14ac:dyDescent="0.2">
      <c r="A26" s="2" t="s">
        <v>48</v>
      </c>
      <c r="B26" s="2" t="s">
        <v>49</v>
      </c>
      <c r="C26" s="11" t="s">
        <v>50</v>
      </c>
      <c r="D26" s="14" t="s">
        <v>25</v>
      </c>
      <c r="E26" s="14" t="s">
        <v>25</v>
      </c>
      <c r="F26" s="14" t="s">
        <v>25</v>
      </c>
      <c r="G26" s="14" t="s">
        <v>25</v>
      </c>
      <c r="H26" s="14" t="s">
        <v>25</v>
      </c>
      <c r="I26" s="14" t="s">
        <v>25</v>
      </c>
      <c r="J26" s="14" t="s">
        <v>25</v>
      </c>
      <c r="K26" s="14" t="s">
        <v>25</v>
      </c>
      <c r="L26" s="17">
        <v>40544</v>
      </c>
    </row>
    <row r="27" spans="1:12" ht="45" x14ac:dyDescent="0.2">
      <c r="A27" s="3" t="s">
        <v>51</v>
      </c>
      <c r="B27" s="2" t="s">
        <v>52</v>
      </c>
      <c r="C27" s="11" t="s">
        <v>27</v>
      </c>
      <c r="D27" s="14" t="s">
        <v>25</v>
      </c>
      <c r="E27" s="14" t="s">
        <v>25</v>
      </c>
      <c r="F27" s="14" t="s">
        <v>25</v>
      </c>
      <c r="G27" s="14" t="s">
        <v>25</v>
      </c>
      <c r="H27" s="14" t="s">
        <v>25</v>
      </c>
      <c r="I27" s="14" t="s">
        <v>25</v>
      </c>
      <c r="J27" s="14" t="s">
        <v>25</v>
      </c>
      <c r="K27" s="14" t="s">
        <v>25</v>
      </c>
      <c r="L27" s="17">
        <v>39448</v>
      </c>
    </row>
    <row r="28" spans="1:12" ht="45" x14ac:dyDescent="0.2">
      <c r="A28" s="3" t="s">
        <v>53</v>
      </c>
      <c r="B28" s="2" t="s">
        <v>54</v>
      </c>
      <c r="C28" s="11" t="s">
        <v>55</v>
      </c>
      <c r="D28" s="14" t="s">
        <v>25</v>
      </c>
      <c r="E28" s="14" t="s">
        <v>25</v>
      </c>
      <c r="F28" s="14" t="s">
        <v>25</v>
      </c>
      <c r="G28" s="14" t="s">
        <v>25</v>
      </c>
      <c r="H28" s="14" t="s">
        <v>25</v>
      </c>
      <c r="I28" s="14" t="s">
        <v>25</v>
      </c>
      <c r="J28" s="14" t="s">
        <v>25</v>
      </c>
      <c r="K28" s="14" t="s">
        <v>25</v>
      </c>
      <c r="L28" s="17">
        <v>39083</v>
      </c>
    </row>
    <row r="29" spans="1:12" ht="45" x14ac:dyDescent="0.2">
      <c r="A29" s="2" t="s">
        <v>56</v>
      </c>
      <c r="B29" s="2" t="s">
        <v>57</v>
      </c>
      <c r="C29" s="11" t="s">
        <v>58</v>
      </c>
      <c r="D29" s="10" t="s">
        <v>10</v>
      </c>
      <c r="E29" s="10" t="s">
        <v>10</v>
      </c>
      <c r="F29" s="10" t="s">
        <v>10</v>
      </c>
      <c r="G29" s="10" t="s">
        <v>10</v>
      </c>
      <c r="H29" s="10" t="s">
        <v>10</v>
      </c>
      <c r="I29" s="10" t="s">
        <v>10</v>
      </c>
      <c r="J29" s="10" t="s">
        <v>10</v>
      </c>
      <c r="K29" s="10" t="s">
        <v>10</v>
      </c>
      <c r="L29" s="17">
        <v>40179</v>
      </c>
    </row>
    <row r="30" spans="1:12" ht="15" x14ac:dyDescent="0.2">
      <c r="A30" s="2" t="s">
        <v>56</v>
      </c>
      <c r="B30" s="2" t="s">
        <v>83</v>
      </c>
      <c r="C30" s="11" t="s">
        <v>59</v>
      </c>
      <c r="D30" s="15">
        <f>SUM(14575747+325702+350.278+24857+2,378,645)</f>
        <v>14927681.278000001</v>
      </c>
      <c r="E30" s="3">
        <v>110</v>
      </c>
      <c r="F30" s="3">
        <v>0</v>
      </c>
      <c r="G30" s="3">
        <v>69</v>
      </c>
      <c r="H30" s="3">
        <f>E30-G30</f>
        <v>41</v>
      </c>
      <c r="I30" s="16">
        <v>1081</v>
      </c>
      <c r="J30" s="3">
        <v>-25.94</v>
      </c>
      <c r="K30" s="3">
        <v>4.83</v>
      </c>
      <c r="L30" s="17">
        <v>40544</v>
      </c>
    </row>
    <row r="31" spans="1:12" ht="45" x14ac:dyDescent="0.2">
      <c r="A31" s="2" t="s">
        <v>56</v>
      </c>
      <c r="B31" s="2" t="s">
        <v>84</v>
      </c>
      <c r="C31" s="11" t="s">
        <v>60</v>
      </c>
      <c r="D31" s="14" t="s">
        <v>10</v>
      </c>
      <c r="E31" s="14"/>
      <c r="F31" s="14"/>
      <c r="G31" s="14"/>
      <c r="H31" s="14"/>
      <c r="I31" s="14"/>
      <c r="J31" s="14"/>
      <c r="K31" s="14"/>
      <c r="L31" s="17">
        <v>40179</v>
      </c>
    </row>
    <row r="32" spans="1:12" ht="15" x14ac:dyDescent="0.2">
      <c r="A32" s="2" t="s">
        <v>56</v>
      </c>
      <c r="B32" s="2" t="s">
        <v>61</v>
      </c>
      <c r="C32" s="11" t="s">
        <v>62</v>
      </c>
      <c r="D32" s="15">
        <f>SUM(1175086+8600+9557+277485.96+121498+425,657)</f>
        <v>1593308.96</v>
      </c>
      <c r="E32" s="3">
        <v>26</v>
      </c>
      <c r="F32" s="3">
        <v>0</v>
      </c>
      <c r="G32" s="3">
        <v>22</v>
      </c>
      <c r="H32" s="3">
        <v>4</v>
      </c>
      <c r="I32" s="16">
        <v>1974</v>
      </c>
      <c r="J32" s="3">
        <v>-8.2200000000000006</v>
      </c>
      <c r="K32" s="3">
        <v>-3.36</v>
      </c>
      <c r="L32" s="17">
        <v>40179</v>
      </c>
    </row>
    <row r="33" spans="1:12" ht="15" x14ac:dyDescent="0.2">
      <c r="A33" s="2" t="s">
        <v>56</v>
      </c>
      <c r="B33" s="2" t="s">
        <v>87</v>
      </c>
      <c r="C33" s="11" t="s">
        <v>9</v>
      </c>
      <c r="D33" s="15">
        <f>SUM(9638277+161903+7790+1,490,0+8,406,539)</f>
        <v>9809414</v>
      </c>
      <c r="E33" s="3">
        <v>64</v>
      </c>
      <c r="F33" s="3">
        <v>0</v>
      </c>
      <c r="G33" s="3">
        <v>48</v>
      </c>
      <c r="H33" s="3">
        <v>16</v>
      </c>
      <c r="I33" s="16">
        <v>1472</v>
      </c>
      <c r="J33" s="3">
        <v>-51.37</v>
      </c>
      <c r="K33" s="3">
        <v>-20.97</v>
      </c>
      <c r="L33" s="17">
        <v>40544</v>
      </c>
    </row>
    <row r="34" spans="1:12" ht="45" x14ac:dyDescent="0.2">
      <c r="A34" s="2" t="s">
        <v>56</v>
      </c>
      <c r="B34" s="2" t="s">
        <v>63</v>
      </c>
      <c r="C34" s="11" t="s">
        <v>64</v>
      </c>
      <c r="D34" s="14" t="s">
        <v>10</v>
      </c>
      <c r="E34" s="14" t="s">
        <v>10</v>
      </c>
      <c r="F34" s="14" t="s">
        <v>10</v>
      </c>
      <c r="G34" s="14" t="s">
        <v>10</v>
      </c>
      <c r="H34" s="14" t="s">
        <v>10</v>
      </c>
      <c r="I34" s="14" t="s">
        <v>10</v>
      </c>
      <c r="J34" s="14" t="s">
        <v>10</v>
      </c>
      <c r="K34" s="14" t="s">
        <v>10</v>
      </c>
      <c r="L34" s="17">
        <v>40179</v>
      </c>
    </row>
    <row r="35" spans="1:12" ht="45" x14ac:dyDescent="0.2">
      <c r="A35" s="2" t="s">
        <v>56</v>
      </c>
      <c r="B35" s="2" t="s">
        <v>65</v>
      </c>
      <c r="C35" s="11" t="s">
        <v>66</v>
      </c>
      <c r="D35" s="14" t="s">
        <v>10</v>
      </c>
      <c r="E35" s="14" t="s">
        <v>10</v>
      </c>
      <c r="F35" s="14" t="s">
        <v>10</v>
      </c>
      <c r="G35" s="14" t="s">
        <v>10</v>
      </c>
      <c r="H35" s="14" t="s">
        <v>10</v>
      </c>
      <c r="I35" s="14" t="s">
        <v>10</v>
      </c>
      <c r="J35" s="14" t="s">
        <v>10</v>
      </c>
      <c r="K35" s="14" t="s">
        <v>10</v>
      </c>
      <c r="L35" s="17">
        <v>40179</v>
      </c>
    </row>
    <row r="36" spans="1:12" ht="15" x14ac:dyDescent="0.2">
      <c r="A36" s="2" t="s">
        <v>56</v>
      </c>
      <c r="B36" s="2" t="s">
        <v>67</v>
      </c>
      <c r="C36" s="11" t="s">
        <v>68</v>
      </c>
      <c r="D36" s="15">
        <f>SUM(3340942+9493+30608+2310+10323+1,935+45,0)</f>
        <v>3394657</v>
      </c>
      <c r="E36" s="3">
        <v>48</v>
      </c>
      <c r="F36" s="3">
        <v>0</v>
      </c>
      <c r="G36" s="3">
        <v>37</v>
      </c>
      <c r="H36" s="3">
        <v>11</v>
      </c>
      <c r="I36" s="16">
        <v>1500</v>
      </c>
      <c r="J36" s="3">
        <v>-40.159999999999997</v>
      </c>
      <c r="K36" s="3" t="s">
        <v>69</v>
      </c>
      <c r="L36" s="17">
        <v>40179</v>
      </c>
    </row>
    <row r="37" spans="1:12" ht="15" x14ac:dyDescent="0.2">
      <c r="A37" s="2" t="s">
        <v>56</v>
      </c>
      <c r="B37" s="2" t="s">
        <v>70</v>
      </c>
      <c r="C37" s="11" t="s">
        <v>68</v>
      </c>
      <c r="D37" s="15">
        <f>SUM(6594283+336416.49+157070+262433+205681+10,587+2,43,749)</f>
        <v>7557274.4900000002</v>
      </c>
      <c r="E37" s="3">
        <v>71</v>
      </c>
      <c r="F37" s="3">
        <v>12</v>
      </c>
      <c r="G37" s="3">
        <v>101</v>
      </c>
      <c r="H37" s="3">
        <f>E37-F37-G37</f>
        <v>-42</v>
      </c>
      <c r="I37" s="16">
        <v>963</v>
      </c>
      <c r="J37" s="3">
        <v>-59.01</v>
      </c>
      <c r="K37" s="3">
        <v>-51.62</v>
      </c>
      <c r="L37" s="17">
        <v>40179</v>
      </c>
    </row>
    <row r="38" spans="1:12" ht="45" x14ac:dyDescent="0.2">
      <c r="A38" s="3" t="s">
        <v>71</v>
      </c>
      <c r="B38" s="2" t="s">
        <v>85</v>
      </c>
      <c r="C38" s="11" t="s">
        <v>72</v>
      </c>
      <c r="D38" s="14" t="s">
        <v>10</v>
      </c>
      <c r="E38" s="14"/>
      <c r="F38" s="14"/>
      <c r="G38" s="14"/>
      <c r="H38" s="14"/>
      <c r="I38" s="14"/>
      <c r="J38" s="14"/>
      <c r="K38" s="14"/>
      <c r="L38" s="17">
        <v>40179</v>
      </c>
    </row>
    <row r="39" spans="1:12" ht="45" x14ac:dyDescent="0.2">
      <c r="A39" s="2" t="s">
        <v>73</v>
      </c>
      <c r="B39" s="2" t="s">
        <v>74</v>
      </c>
      <c r="C39" s="11" t="s">
        <v>68</v>
      </c>
      <c r="D39" s="14" t="s">
        <v>25</v>
      </c>
      <c r="E39" s="14" t="s">
        <v>25</v>
      </c>
      <c r="F39" s="14" t="s">
        <v>25</v>
      </c>
      <c r="G39" s="14" t="s">
        <v>25</v>
      </c>
      <c r="H39" s="14" t="s">
        <v>25</v>
      </c>
      <c r="I39" s="14" t="s">
        <v>25</v>
      </c>
      <c r="J39" s="14" t="s">
        <v>25</v>
      </c>
      <c r="K39" s="14" t="s">
        <v>25</v>
      </c>
      <c r="L39" s="17">
        <v>39083</v>
      </c>
    </row>
    <row r="40" spans="1:12" ht="45" x14ac:dyDescent="0.2">
      <c r="A40" s="2" t="s">
        <v>73</v>
      </c>
      <c r="B40" s="2" t="s">
        <v>86</v>
      </c>
      <c r="C40" s="11" t="s">
        <v>68</v>
      </c>
      <c r="D40" s="14" t="s">
        <v>25</v>
      </c>
      <c r="E40" s="14" t="s">
        <v>25</v>
      </c>
      <c r="F40" s="14" t="s">
        <v>25</v>
      </c>
      <c r="G40" s="14" t="s">
        <v>25</v>
      </c>
      <c r="H40" s="14" t="s">
        <v>25</v>
      </c>
      <c r="I40" s="14" t="s">
        <v>25</v>
      </c>
      <c r="J40" s="14" t="s">
        <v>25</v>
      </c>
      <c r="K40" s="14" t="s">
        <v>25</v>
      </c>
      <c r="L40" s="17">
        <v>39083</v>
      </c>
    </row>
    <row r="41" spans="1:12" ht="45" x14ac:dyDescent="0.2">
      <c r="A41" s="2" t="s">
        <v>73</v>
      </c>
      <c r="B41" s="2" t="s">
        <v>75</v>
      </c>
      <c r="C41" s="11" t="s">
        <v>76</v>
      </c>
      <c r="D41" s="14" t="s">
        <v>25</v>
      </c>
      <c r="E41" s="14" t="s">
        <v>25</v>
      </c>
      <c r="F41" s="14" t="s">
        <v>25</v>
      </c>
      <c r="G41" s="14" t="s">
        <v>25</v>
      </c>
      <c r="H41" s="14" t="s">
        <v>25</v>
      </c>
      <c r="I41" s="14" t="s">
        <v>25</v>
      </c>
      <c r="J41" s="14" t="s">
        <v>25</v>
      </c>
      <c r="K41" s="14" t="s">
        <v>25</v>
      </c>
      <c r="L41" s="17">
        <v>39083</v>
      </c>
    </row>
    <row r="42" spans="1:12" x14ac:dyDescent="0.2">
      <c r="A42" s="4"/>
    </row>
    <row r="51" spans="4:11" x14ac:dyDescent="0.2">
      <c r="D51" s="23"/>
      <c r="E51" s="24"/>
      <c r="F51" s="24"/>
      <c r="G51" s="24"/>
      <c r="H51" s="24"/>
      <c r="I51" s="25"/>
      <c r="J51" s="26"/>
      <c r="K51" s="26"/>
    </row>
  </sheetData>
  <conditionalFormatting sqref="A42 B1:B1048576">
    <cfRule type="duplicateValues" dxfId="1" priority="1"/>
  </conditionalFormatting>
  <conditionalFormatting sqref="B2:B41">
    <cfRule type="duplicateValues" dxfId="0" priority="2"/>
  </conditionalFormatting>
  <hyperlinks>
    <hyperlink ref="B19" r:id="rId1" display="https://medc.my.salesforce.com/0016000000ZLRP4" xr:uid="{284F41CC-D24F-4BFE-8D08-51F8A765B620}"/>
  </hyperlinks>
  <printOptions horizontalCentered="1" verticalCentered="1"/>
  <pageMargins left="0.7" right="0.7" top="0.75" bottom="0.5" header="0.3" footer="0.3"/>
  <pageSetup paperSize="17" scale="85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TDs wo RR</vt:lpstr>
      <vt:lpstr>'TDs wo RR'!Print_Area</vt:lpstr>
      <vt:lpstr>'TDs wo RR'!Print_Titles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Mulhall (MEDC)</dc:creator>
  <cp:lastModifiedBy>Childs, Derek (DTMB)</cp:lastModifiedBy>
  <dcterms:created xsi:type="dcterms:W3CDTF">2023-07-05T19:49:42Z</dcterms:created>
  <dcterms:modified xsi:type="dcterms:W3CDTF">2024-08-15T14:02:43Z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a2fed65-62e7-46ea-af74-187e0c17143a_Enabled">
    <vt:lpwstr>true</vt:lpwstr>
  </property>
  <property fmtid="{D5CDD505-2E9C-101B-9397-08002B2CF9AE}" pid="3" name="MSIP_Label_3a2fed65-62e7-46ea-af74-187e0c17143a_SetDate">
    <vt:lpwstr>2024-08-15T14:02:27Z</vt:lpwstr>
  </property>
  <property fmtid="{D5CDD505-2E9C-101B-9397-08002B2CF9AE}" pid="4" name="MSIP_Label_3a2fed65-62e7-46ea-af74-187e0c17143a_Method">
    <vt:lpwstr>Privileged</vt:lpwstr>
  </property>
  <property fmtid="{D5CDD505-2E9C-101B-9397-08002B2CF9AE}" pid="5" name="MSIP_Label_3a2fed65-62e7-46ea-af74-187e0c17143a_Name">
    <vt:lpwstr>3a2fed65-62e7-46ea-af74-187e0c17143a</vt:lpwstr>
  </property>
  <property fmtid="{D5CDD505-2E9C-101B-9397-08002B2CF9AE}" pid="6" name="MSIP_Label_3a2fed65-62e7-46ea-af74-187e0c17143a_SiteId">
    <vt:lpwstr>d5fb7087-3777-42ad-966a-892ef47225d1</vt:lpwstr>
  </property>
  <property fmtid="{D5CDD505-2E9C-101B-9397-08002B2CF9AE}" pid="7" name="MSIP_Label_3a2fed65-62e7-46ea-af74-187e0c17143a_ActionId">
    <vt:lpwstr>279bbbe8-9d78-48a8-a975-a05eaa502213</vt:lpwstr>
  </property>
  <property fmtid="{D5CDD505-2E9C-101B-9397-08002B2CF9AE}" pid="8" name="MSIP_Label_3a2fed65-62e7-46ea-af74-187e0c17143a_ContentBits">
    <vt:lpwstr>0</vt:lpwstr>
  </property>
</Properties>
</file>